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x Calculator" sheetId="1" state="visible" r:id="rId1"/>
    <sheet xmlns:r="http://schemas.openxmlformats.org/officeDocument/2006/relationships" name="Appeal Comps Track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00&quot; per $100&quot;"/>
    <numFmt numFmtId="165" formatCode="$#,##0"/>
    <numFmt numFmtId="166" formatCode="0.0%"/>
    <numFmt numFmtId="167" formatCode="$#,##0.00"/>
  </numFmts>
  <fonts count="7">
    <font>
      <name val="Calibri"/>
      <family val="2"/>
      <color theme="1"/>
      <sz val="11"/>
      <scheme val="minor"/>
    </font>
    <font>
      <name val="Calibri"/>
      <b val="1"/>
      <color rgb="001B365D"/>
      <sz val="16"/>
    </font>
    <font>
      <name val="Calibri"/>
      <i val="1"/>
      <color rgb="00595959"/>
      <sz val="11"/>
    </font>
    <font>
      <name val="Calibri"/>
      <b val="1"/>
      <color rgb="00FFFFFF"/>
      <sz val="11"/>
    </font>
    <font>
      <name val="Calibri"/>
      <b val="1"/>
      <sz val="11"/>
    </font>
    <font>
      <name val="Calibri"/>
      <i val="1"/>
      <sz val="11"/>
    </font>
    <font>
      <name val="Calibri"/>
      <sz val="11"/>
    </font>
  </fonts>
  <fills count="8">
    <fill>
      <patternFill/>
    </fill>
    <fill>
      <patternFill patternType="gray125"/>
    </fill>
    <fill>
      <patternFill patternType="solid">
        <fgColor rgb="002F5496"/>
        <bgColor rgb="002F5496"/>
      </patternFill>
    </fill>
    <fill>
      <patternFill patternType="solid">
        <fgColor rgb="001B365D"/>
        <bgColor rgb="001B365D"/>
      </patternFill>
    </fill>
    <fill>
      <patternFill patternType="solid">
        <fgColor rgb="00DCE6F1"/>
        <bgColor rgb="00DCE6F1"/>
      </patternFill>
    </fill>
    <fill>
      <patternFill patternType="solid">
        <fgColor rgb="00E2EFDA"/>
        <bgColor rgb="00E2EFDA"/>
      </patternFill>
    </fill>
    <fill>
      <patternFill patternType="solid">
        <fgColor rgb="00E6EDF5"/>
        <bgColor rgb="00E6EDF5"/>
      </patternFill>
    </fill>
    <fill>
      <patternFill patternType="solid">
        <fgColor rgb="00FFF2CC"/>
        <bgColor rgb="00FFF2CC"/>
      </patternFill>
    </fill>
  </fills>
  <borders count="9">
    <border>
      <left/>
      <right/>
      <top/>
      <bottom/>
      <diagonal/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  <border>
      <top style="thin">
        <color rgb="00D3D3D3"/>
      </top>
      <bottom style="double">
        <color rgb="001B365D"/>
      </bottom>
    </border>
    <border>
      <top style="thin">
        <color rgb="00D3D3D3"/>
      </top>
      <bottom style="thin">
        <color rgb="00D3D3D3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medium">
        <color rgb="001B365D"/>
      </bottom>
    </border>
    <border>
      <left/>
      <right/>
      <top style="thin">
        <color rgb="00D3D3D3"/>
      </top>
      <bottom/>
      <diagonal/>
    </border>
    <border>
      <left/>
      <right style="thin">
        <color rgb="00D3D3D3"/>
      </right>
      <top style="thin">
        <color rgb="00D3D3D3"/>
      </top>
      <bottom/>
      <diagonal/>
    </border>
    <border>
      <left/>
      <right style="thin">
        <color rgb="00D3D3D3"/>
      </right>
      <top style="thin">
        <color rgb="00D3D3D3"/>
      </top>
      <bottom style="thin">
        <color rgb="00D3D3D3"/>
      </bottom>
      <diagonal/>
    </border>
    <border>
      <left/>
      <right/>
      <top style="thin">
        <color rgb="00D3D3D3"/>
      </top>
      <bottom style="thin">
        <color rgb="00D3D3D3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3" fillId="3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center" vertical="center"/>
    </xf>
    <xf numFmtId="0" fontId="2" fillId="0" borderId="0" applyAlignment="1" pivotButton="0" quotePrefix="0" xfId="0">
      <alignment horizontal="left" vertical="center"/>
    </xf>
    <xf numFmtId="165" fontId="4" fillId="4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/>
    </xf>
    <xf numFmtId="165" fontId="6" fillId="0" borderId="1" applyAlignment="1" pivotButton="0" quotePrefix="0" xfId="0">
      <alignment horizontal="right" vertical="center"/>
    </xf>
    <xf numFmtId="0" fontId="3" fillId="2" borderId="0" applyAlignment="1" pivotButton="0" quotePrefix="0" xfId="0">
      <alignment horizontal="center" vertical="center"/>
    </xf>
    <xf numFmtId="165" fontId="6" fillId="5" borderId="1" applyAlignment="1" pivotButton="0" quotePrefix="0" xfId="0">
      <alignment horizontal="right" vertical="center"/>
    </xf>
    <xf numFmtId="165" fontId="3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6" fontId="6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6" fillId="0" borderId="1" pivotButton="0" quotePrefix="0" xfId="0"/>
    <xf numFmtId="0" fontId="4" fillId="4" borderId="1" applyAlignment="1" pivotButton="0" quotePrefix="0" xfId="0">
      <alignment horizontal="left" vertical="center"/>
    </xf>
    <xf numFmtId="3" fontId="4" fillId="4" borderId="1" applyAlignment="1" pivotButton="0" quotePrefix="0" xfId="0">
      <alignment horizontal="right" vertical="center"/>
    </xf>
    <xf numFmtId="2" fontId="4" fillId="4" borderId="1" applyAlignment="1" pivotButton="0" quotePrefix="0" xfId="0">
      <alignment horizontal="right" vertical="center"/>
    </xf>
    <xf numFmtId="167" fontId="4" fillId="5" borderId="1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left" vertical="center"/>
    </xf>
    <xf numFmtId="165" fontId="6" fillId="7" borderId="1" applyAlignment="1" pivotButton="0" quotePrefix="0" xfId="0">
      <alignment horizontal="right" vertical="center"/>
    </xf>
    <xf numFmtId="3" fontId="6" fillId="7" borderId="1" applyAlignment="1" pivotButton="0" quotePrefix="0" xfId="0">
      <alignment horizontal="right" vertical="center"/>
    </xf>
    <xf numFmtId="167" fontId="6" fillId="7" borderId="1" applyAlignment="1" pivotButton="0" quotePrefix="0" xfId="0">
      <alignment horizontal="right" vertical="center"/>
    </xf>
    <xf numFmtId="2" fontId="6" fillId="7" borderId="1" applyAlignment="1" pivotButton="0" quotePrefix="0" xfId="0">
      <alignment horizontal="right" vertical="center"/>
    </xf>
    <xf numFmtId="0" fontId="2" fillId="7" borderId="1" applyAlignment="1" pivotButton="0" quotePrefix="0" xfId="0">
      <alignment horizontal="left" vertical="center"/>
    </xf>
    <xf numFmtId="0" fontId="5" fillId="0" borderId="1" applyAlignment="1" pivotButton="0" quotePrefix="0" xfId="0">
      <alignment horizontal="left" vertical="center"/>
    </xf>
    <xf numFmtId="165" fontId="6" fillId="4" borderId="1" applyAlignment="1" pivotButton="0" quotePrefix="0" xfId="0">
      <alignment horizontal="right" vertical="center"/>
    </xf>
    <xf numFmtId="3" fontId="6" fillId="4" borderId="1" applyAlignment="1" pivotButton="0" quotePrefix="0" xfId="0">
      <alignment horizontal="right" vertical="center"/>
    </xf>
    <xf numFmtId="167" fontId="6" fillId="0" borderId="1" applyAlignment="1" pivotButton="0" quotePrefix="0" xfId="0">
      <alignment horizontal="right" vertical="center"/>
    </xf>
    <xf numFmtId="2" fontId="6" fillId="4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0" fontId="4" fillId="0" borderId="1" pivotButton="0" quotePrefix="0" xfId="0"/>
    <xf numFmtId="0" fontId="3" fillId="3" borderId="1" applyAlignment="1" pivotButton="0" quotePrefix="0" xfId="0">
      <alignment horizontal="center" vertical="center"/>
    </xf>
    <xf numFmtId="0" fontId="0" fillId="0" borderId="8" pivotButton="0" quotePrefix="0" xfId="0"/>
    <xf numFmtId="0" fontId="0" fillId="0" borderId="7" pivotButton="0" quotePrefix="0" xfId="0"/>
    <xf numFmtId="0" fontId="4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20" customWidth="1" min="2" max="2"/>
    <col width="4" customWidth="1" min="3" max="3"/>
    <col width="38" customWidth="1" min="4" max="4"/>
    <col width="20" customWidth="1" min="5" max="5"/>
    <col width="45" customWidth="1" min="6" max="6"/>
  </cols>
  <sheetData>
    <row r="1">
      <c r="A1" s="1" t="inlineStr">
        <is>
          <t>WATAUGA COUNTY PROPERTY TAX ESTIMATOR</t>
        </is>
      </c>
    </row>
    <row r="2">
      <c r="A2" s="2" t="inlineStr">
        <is>
          <t>Interactive Tax &amp; 2027 Reappraisal Modeler — Realty ONE Group Results</t>
        </is>
      </c>
    </row>
    <row r="3">
      <c r="A3" s="2" t="inlineStr">
        <is>
          <t>Generated August 2026 | Powered by Local Market Data &amp; Watauga Tax Rates | v1.0</t>
        </is>
      </c>
    </row>
    <row r="5">
      <c r="A5" s="3" t="inlineStr">
        <is>
          <t>LOCAL TAX &amp; MARKET ASSUMPTIONS</t>
        </is>
      </c>
      <c r="B5" s="4" t="n"/>
      <c r="D5" s="5" t="inlineStr">
        <is>
          <t>INTERACTIVE PROPERTY TAX CALCULATOR</t>
        </is>
      </c>
    </row>
    <row r="6">
      <c r="A6" s="6" t="inlineStr">
        <is>
          <t>Watauga County Base Rate</t>
        </is>
      </c>
      <c r="B6" s="7" t="n">
        <v>0.318</v>
      </c>
      <c r="D6" s="6" t="inlineStr">
        <is>
          <t>Select Property Location</t>
        </is>
      </c>
      <c r="E6" s="8" t="inlineStr">
        <is>
          <t>Boone Town Limits</t>
        </is>
      </c>
      <c r="F6" s="9" t="inlineStr">
        <is>
          <t>Boone, Blowing Rock, or Unincorporated Watauga</t>
        </is>
      </c>
    </row>
    <row r="7">
      <c r="A7" s="6" t="inlineStr">
        <is>
          <t>Boone Town Tax Rate</t>
        </is>
      </c>
      <c r="B7" s="7" t="n">
        <v>0.44</v>
      </c>
      <c r="D7" s="6" t="inlineStr">
        <is>
          <t>Enter Assessed Property Value</t>
        </is>
      </c>
      <c r="E7" s="10" t="n">
        <v>500000</v>
      </c>
      <c r="F7" s="9" t="inlineStr">
        <is>
          <t>Current 2022 county valuation.</t>
        </is>
      </c>
    </row>
    <row r="8">
      <c r="A8" s="6" t="inlineStr">
        <is>
          <t>Blowing Rock Town Tax Rate</t>
        </is>
      </c>
      <c r="B8" s="7" t="n">
        <v>0.44</v>
      </c>
      <c r="D8" s="6" t="inlineStr">
        <is>
          <t>Estimated 2027 Revaluation Growth</t>
        </is>
      </c>
      <c r="E8" s="11" t="n">
        <v>0.07000000000000001</v>
      </c>
      <c r="F8" s="9" t="inlineStr">
        <is>
          <t>July 2026 market median climbed 7% YoY.</t>
        </is>
      </c>
    </row>
    <row r="9">
      <c r="A9" s="6" t="inlineStr">
        <is>
          <t>Watauga Median Sales Price (July 2026)</t>
        </is>
      </c>
      <c r="B9" s="12" t="n">
        <v>657500</v>
      </c>
      <c r="D9" s="6" t="inlineStr">
        <is>
          <t>Forecast Tax Rates Post-2027</t>
        </is>
      </c>
      <c r="E9" s="13" t="inlineStr">
        <is>
          <t>Constant Rates</t>
        </is>
      </c>
      <c r="F9" s="9" t="inlineStr">
        <is>
          <t>Assumes rates remain flat post-reappraisal.</t>
        </is>
      </c>
    </row>
    <row r="10">
      <c r="A10" s="6" t="inlineStr">
        <is>
          <t>Countywide Taxable Base</t>
        </is>
      </c>
      <c r="B10" s="14" t="n">
        <v>15020000000</v>
      </c>
      <c r="D10" s="6" t="n"/>
      <c r="E10" s="4" t="n"/>
    </row>
    <row r="11">
      <c r="A11" s="6" t="inlineStr">
        <is>
          <t>Boone Taxable Base</t>
        </is>
      </c>
      <c r="B11" s="14" t="n">
        <v>2470000000</v>
      </c>
      <c r="D11" s="15" t="inlineStr">
        <is>
          <t>CURRENT FY2026-27 ANNUAL TAX BILL</t>
        </is>
      </c>
    </row>
    <row r="12">
      <c r="A12" s="6" t="inlineStr">
        <is>
          <t>Blowing Rock Taxable Base</t>
        </is>
      </c>
      <c r="B12" s="14" t="n">
        <v>1000000000</v>
      </c>
      <c r="D12" s="6" t="inlineStr">
        <is>
          <t>Watauga County Tax Share</t>
        </is>
      </c>
      <c r="E12" s="16">
        <f>E7 * B6 / 100</f>
        <v/>
      </c>
      <c r="F12" s="9" t="inlineStr">
        <is>
          <t>Flat base county tax of $0.318.</t>
        </is>
      </c>
    </row>
    <row r="13">
      <c r="D13" s="6" t="inlineStr">
        <is>
          <t>Town Municipal Tax Share</t>
        </is>
      </c>
      <c r="E13" s="16">
        <f>IF(E6="Unincorporated Watauga County", 0, IF(E6="Boone Town Limits", E7 * B7 / 100, E7 * B8 / 100))</f>
        <v/>
      </c>
      <c r="F13" s="9" t="inlineStr">
        <is>
          <t>Reflects new 10% rate hike to $0.44.</t>
        </is>
      </c>
    </row>
    <row r="14">
      <c r="D14" t="inlineStr">
        <is>
          <t>Total FY2026-27 Tax Bill</t>
        </is>
      </c>
      <c r="E14" s="17">
        <f>E12 + E13</f>
        <v/>
      </c>
      <c r="F14" s="18" t="inlineStr">
        <is>
          <t>Combined town &amp; county liability.</t>
        </is>
      </c>
    </row>
    <row r="15">
      <c r="D15" s="6" t="inlineStr">
        <is>
          <t>Effective Tax Rate (per $100)</t>
        </is>
      </c>
      <c r="E15" s="19">
        <f>E14 / E7</f>
        <v/>
      </c>
      <c r="F15" s="9" t="inlineStr">
        <is>
          <t>Combined percentage rate.</t>
        </is>
      </c>
    </row>
    <row r="16">
      <c r="D16" s="6" t="n"/>
      <c r="E16" s="4" t="n"/>
    </row>
    <row r="17">
      <c r="D17" s="15" t="inlineStr">
        <is>
          <t>PROJECTED 2027 REAPPRAISAL FORECAST (EFFECTIVE JAN 1, 2027)</t>
        </is>
      </c>
    </row>
    <row r="18">
      <c r="D18" s="6" t="inlineStr">
        <is>
          <t>Projected New Assessed Value</t>
        </is>
      </c>
      <c r="E18" s="20">
        <f>E7 * (1 + E8)</f>
        <v/>
      </c>
      <c r="F18" s="9" t="inlineStr">
        <is>
          <t>Estimated value after 5-year revaluation.</t>
        </is>
      </c>
    </row>
    <row r="19">
      <c r="D19" s="6" t="inlineStr">
        <is>
          <t>Projected County Tax Share</t>
        </is>
      </c>
      <c r="E19" s="16">
        <f>E18 * B6 / 100</f>
        <v/>
      </c>
      <c r="F19" s="9" t="inlineStr">
        <is>
          <t>Assumes flat county base rate.</t>
        </is>
      </c>
    </row>
    <row r="20">
      <c r="D20" s="6" t="inlineStr">
        <is>
          <t>Projected Town Tax Share</t>
        </is>
      </c>
      <c r="E20" s="16">
        <f>IF(E6="Unincorporated Watauga County", 0, IF(E6="Boone Town Limits", E18 * B7 / 100, E18 * B8 / 100))</f>
        <v/>
      </c>
      <c r="F20" s="9" t="inlineStr">
        <is>
          <t>Assumes flat municipal rate.</t>
        </is>
      </c>
    </row>
    <row r="21">
      <c r="D21" t="inlineStr">
        <is>
          <t>Projected Total Tax Bill</t>
        </is>
      </c>
      <c r="E21" s="17">
        <f>E19 + E20</f>
        <v/>
      </c>
      <c r="F21" s="18" t="inlineStr">
        <is>
          <t>Forecasted post-reappraisal tax liability.</t>
        </is>
      </c>
    </row>
    <row r="22">
      <c r="D22" s="6" t="inlineStr">
        <is>
          <t>Estimated Annual Tax Increase</t>
        </is>
      </c>
      <c r="E22" s="21">
        <f>E21 - E14</f>
        <v/>
      </c>
      <c r="F22" s="9" t="inlineStr">
        <is>
          <t>Forecasted net annual dollar change.</t>
        </is>
      </c>
    </row>
    <row r="24">
      <c r="D24" s="22" t="inlineStr">
        <is>
          <t>CRITICAL REAPPRAISAL TIMELINE &amp; ADVISORY</t>
        </is>
      </c>
    </row>
    <row r="25">
      <c r="D25" s="23" t="inlineStr">
        <is>
          <t>Watauga County operates on a 5-year revaluation cycle. Under NCGS 105-286, the next reappraisal is effective January 1, 2027. Vincent Valuations is currently conducting field reviews across the county.
Given that Watauga's July 2026 median price is $657,500 (up 7% YoY), assessed values will rise substantially. Reappraisal notices will mail in mid-March 2027, triggering a tight three-week informal appeal window that closes in late April 2027. Use Sheet 2 to build your appeal comparables file in advance.</t>
        </is>
      </c>
    </row>
    <row r="26"/>
    <row r="27"/>
    <row r="28"/>
  </sheetData>
  <mergeCells count="9">
    <mergeCell ref="A2:F2"/>
    <mergeCell ref="D25:F28"/>
    <mergeCell ref="D11:F11"/>
    <mergeCell ref="D5:F5"/>
    <mergeCell ref="A1:F1"/>
    <mergeCell ref="A5:B5"/>
    <mergeCell ref="D17:F17"/>
    <mergeCell ref="A3:F3"/>
    <mergeCell ref="D24:F24"/>
  </mergeCells>
  <dataValidations count="1">
    <dataValidation sqref="E6" showDropDown="0" showInputMessage="0" showErrorMessage="0" allowBlank="1" type="list">
      <formula1>"Unincorporated Watauga County,Boone Town Limits,Blowing Rock Town Limits"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5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45" customWidth="1" min="8" max="8"/>
  </cols>
  <sheetData>
    <row r="1">
      <c r="A1" s="1" t="inlineStr">
        <is>
          <t>WATAUGA COUNTY 2027 PROPERTY TAX APPEAL COMPS TRACKER</t>
        </is>
      </c>
    </row>
    <row r="2">
      <c r="A2" s="2" t="inlineStr">
        <is>
          <t>Realty ONE Group Results — Comparative Market Analysis (CMA) Worksheet for Tax Appeals</t>
        </is>
      </c>
    </row>
    <row r="3">
      <c r="A3" s="2" t="inlineStr">
        <is>
          <t>The Watauga Board of E&amp;R has a strict appeal deadline in April 2027. Build your evidence file now.</t>
        </is>
      </c>
    </row>
    <row r="5">
      <c r="A5" s="15" t="inlineStr">
        <is>
          <t>SUBJECT PROPERTY PROFILE</t>
        </is>
      </c>
      <c r="E5" s="15" t="inlineStr">
        <is>
          <t>HOW TO PREPARE A WINNING TAX APPEAL</t>
        </is>
      </c>
    </row>
    <row r="6">
      <c r="A6" s="24" t="inlineStr">
        <is>
          <t>Property Owner / Address</t>
        </is>
      </c>
      <c r="B6" s="25" t="inlineStr">
        <is>
          <t>123 High Country Way, Boone, NC</t>
        </is>
      </c>
      <c r="C6" s="4" t="n"/>
      <c r="E6" s="9" t="inlineStr">
        <is>
          <t>1. Define Subject Profile: Input your home's square footage and current assessed value on the left.</t>
        </is>
      </c>
    </row>
    <row r="7">
      <c r="A7" s="24" t="inlineStr">
        <is>
          <t>Subject Heated Sq Ft</t>
        </is>
      </c>
      <c r="B7" s="26" t="n">
        <v>2200</v>
      </c>
      <c r="C7" s="4" t="n"/>
      <c r="E7" s="9" t="inlineStr">
        <is>
          <t>2. Gather Comps: Find 3 to 5 MLS-closed home sales in your area from the last 6 months.</t>
        </is>
      </c>
    </row>
    <row r="8">
      <c r="A8" s="24" t="inlineStr">
        <is>
          <t>Subject Lot Size (Acres)</t>
        </is>
      </c>
      <c r="B8" s="27" t="n">
        <v>0.75</v>
      </c>
      <c r="C8" s="4" t="n"/>
      <c r="E8" s="9" t="inlineStr">
        <is>
          <t>3. Document Condition: Take photos of deferred maintenance, roof damage, or foundation issues.</t>
        </is>
      </c>
    </row>
    <row r="9">
      <c r="A9" s="24" t="inlineStr">
        <is>
          <t>Current 2022 Assessed Value</t>
        </is>
      </c>
      <c r="B9" s="10" t="n">
        <v>550000</v>
      </c>
      <c r="C9" s="4" t="n"/>
      <c r="E9" s="9" t="inlineStr">
        <is>
          <t>4. Calculate Variance: If comps suggest your market value is lower than assessed, write an appeal.</t>
        </is>
      </c>
    </row>
    <row r="10">
      <c r="A10" s="24" t="inlineStr">
        <is>
          <t>Assessed Value per Sq Ft</t>
        </is>
      </c>
      <c r="B10" s="28">
        <f>B9/B7</f>
        <v/>
      </c>
      <c r="C10" s="4" t="n"/>
      <c r="E10" s="9" t="inlineStr">
        <is>
          <t>5. Submit: Send your compiled CMA and condition photos to Larry Warren's tax office by April 2027.</t>
        </is>
      </c>
    </row>
    <row r="12">
      <c r="A12" s="5" t="inlineStr">
        <is>
          <t>COMPARABLE MLS CLOSED SALES (SUPPORTING EVIDENCE)</t>
        </is>
      </c>
    </row>
    <row r="13">
      <c r="A13" s="29" t="inlineStr">
        <is>
          <t>Comparable Property Address</t>
        </is>
      </c>
      <c r="B13" s="29" t="inlineStr">
        <is>
          <t>Sale Date</t>
        </is>
      </c>
      <c r="C13" s="29" t="inlineStr">
        <is>
          <t>Sale Price</t>
        </is>
      </c>
      <c r="D13" s="29" t="inlineStr">
        <is>
          <t>Living Area (Sq Ft)</t>
        </is>
      </c>
      <c r="E13" s="29" t="inlineStr">
        <is>
          <t>Price / Sq Ft</t>
        </is>
      </c>
      <c r="F13" s="29" t="inlineStr">
        <is>
          <t>Lot Size (Acres)</t>
        </is>
      </c>
      <c r="G13" s="29" t="inlineStr">
        <is>
          <t>Distance (Miles)</t>
        </is>
      </c>
      <c r="H13" s="29" t="inlineStr">
        <is>
          <t>Condition &amp; Property Notes</t>
        </is>
      </c>
    </row>
    <row r="14">
      <c r="A14" s="30" t="inlineStr">
        <is>
          <t>142 Mountain View Lane, Boone, NC</t>
        </is>
      </c>
      <c r="B14" s="30" t="inlineStr">
        <is>
          <t>2026-05-12</t>
        </is>
      </c>
      <c r="C14" s="31" t="n">
        <v>610000</v>
      </c>
      <c r="D14" s="32" t="n">
        <v>2400</v>
      </c>
      <c r="E14" s="33">
        <f>C14/D14</f>
        <v/>
      </c>
      <c r="F14" s="34" t="n">
        <v>0.8</v>
      </c>
      <c r="G14" s="34" t="n">
        <v>0.4</v>
      </c>
      <c r="H14" s="35" t="inlineStr">
        <is>
          <t>Placeholder: Similar layout, slightly larger. Good condition.</t>
        </is>
      </c>
    </row>
    <row r="15">
      <c r="A15" s="30" t="inlineStr">
        <is>
          <t>108 Whispering Pines Road, Boone, NC</t>
        </is>
      </c>
      <c r="B15" s="30" t="inlineStr">
        <is>
          <t>2026-06-28</t>
        </is>
      </c>
      <c r="C15" s="31" t="n">
        <v>545000</v>
      </c>
      <c r="D15" s="32" t="n">
        <v>2100</v>
      </c>
      <c r="E15" s="33">
        <f>C15/D15</f>
        <v/>
      </c>
      <c r="F15" s="34" t="n">
        <v>0.65</v>
      </c>
      <c r="G15" s="34" t="n">
        <v>0.8</v>
      </c>
      <c r="H15" s="35" t="inlineStr">
        <is>
          <t>Placeholder: Very similar condition and age. Slightly smaller.</t>
        </is>
      </c>
    </row>
    <row r="16">
      <c r="A16" s="30" t="inlineStr">
        <is>
          <t>215 Summit Ridge Crossing, Boone, NC</t>
        </is>
      </c>
      <c r="B16" s="30" t="inlineStr">
        <is>
          <t>2026-07-15</t>
        </is>
      </c>
      <c r="C16" s="31" t="n">
        <v>575000</v>
      </c>
      <c r="D16" s="32" t="n">
        <v>2250</v>
      </c>
      <c r="E16" s="33">
        <f>C16/D16</f>
        <v/>
      </c>
      <c r="F16" s="34" t="n">
        <v>0.7</v>
      </c>
      <c r="G16" s="34" t="n">
        <v>1.2</v>
      </c>
      <c r="H16" s="35" t="inlineStr">
        <is>
          <t>Placeholder: Excellent comp. Upgraded kitchen, identical lot size.</t>
        </is>
      </c>
    </row>
    <row r="17">
      <c r="A17" s="36" t="inlineStr">
        <is>
          <t>[Enter Address Comp 4]</t>
        </is>
      </c>
      <c r="B17" s="6" t="inlineStr"/>
      <c r="C17" s="37" t="inlineStr"/>
      <c r="D17" s="38" t="inlineStr"/>
      <c r="E17" s="39">
        <f>IF(D17&gt;0, C17/D17, "")</f>
        <v/>
      </c>
      <c r="F17" s="40" t="inlineStr"/>
      <c r="G17" s="40" t="inlineStr"/>
      <c r="H17" s="36" t="inlineStr">
        <is>
          <t>[User Entry]</t>
        </is>
      </c>
    </row>
    <row r="18">
      <c r="A18" s="36" t="inlineStr">
        <is>
          <t>[Enter Address Comp 5]</t>
        </is>
      </c>
      <c r="B18" s="6" t="inlineStr"/>
      <c r="C18" s="37" t="inlineStr"/>
      <c r="D18" s="38" t="inlineStr"/>
      <c r="E18" s="39">
        <f>IF(D18&gt;0, C18/D18, "")</f>
        <v/>
      </c>
      <c r="F18" s="40" t="inlineStr"/>
      <c r="G18" s="40" t="inlineStr"/>
      <c r="H18" s="36" t="inlineStr">
        <is>
          <t>[User Entry]</t>
        </is>
      </c>
    </row>
    <row r="20">
      <c r="A20" s="15" t="inlineStr">
        <is>
          <t>SUMMARY COMPARATIVE VALUATION</t>
        </is>
      </c>
    </row>
    <row r="21">
      <c r="A21" s="24" t="inlineStr">
        <is>
          <t>Average Comp $/Sq Ft</t>
        </is>
      </c>
      <c r="B21" s="28">
        <f>AVERAGE(E14:E18)</f>
        <v/>
      </c>
      <c r="C21" s="4" t="n"/>
      <c r="D21" s="4" t="n"/>
      <c r="E21" s="24" t="inlineStr">
        <is>
          <t>Subject Property Sq Ft</t>
        </is>
      </c>
      <c r="F21" s="41">
        <f>B7</f>
        <v/>
      </c>
      <c r="G21" s="4" t="n"/>
    </row>
    <row r="22">
      <c r="A22" s="24" t="inlineStr">
        <is>
          <t>Median Comp $/Sq Ft</t>
        </is>
      </c>
      <c r="B22" s="28">
        <f>MEDIAN(E14:E18)</f>
        <v/>
      </c>
      <c r="C22" s="4" t="n"/>
      <c r="D22" s="4" t="n"/>
      <c r="E22" s="24" t="inlineStr">
        <is>
          <t>Indicated Subject Market Value</t>
        </is>
      </c>
      <c r="F22" s="20">
        <f>B21*F21</f>
        <v/>
      </c>
      <c r="G22" s="4" t="n"/>
    </row>
    <row r="23">
      <c r="A23" s="24" t="inlineStr">
        <is>
          <t>Watauga July 2026 Median</t>
        </is>
      </c>
      <c r="B23" s="16">
        <f>'Tax Calculator'!B9</f>
        <v/>
      </c>
      <c r="C23" s="4" t="n"/>
      <c r="D23" s="4" t="n"/>
      <c r="E23" s="24" t="inlineStr">
        <is>
          <t>Assessment Variance (Over-Assessed)</t>
        </is>
      </c>
      <c r="F23" s="21">
        <f>B9-F22</f>
        <v/>
      </c>
      <c r="G23" s="4" t="n"/>
    </row>
    <row r="24">
      <c r="E24" s="42" t="inlineStr">
        <is>
          <t>Tax Appeal Advisory</t>
        </is>
      </c>
      <c r="F24" s="43">
        <f>IF(F23&gt;0, "POTENTIAL APPEAL CANDIDATE", "ASSESSMENT APPEARS ACCURATE")</f>
        <v/>
      </c>
      <c r="G24" s="44" t="n"/>
      <c r="H24" s="45" t="n"/>
    </row>
    <row r="26">
      <c r="A26" s="46" t="inlineStr">
        <is>
          <t>REALTOR® Resource • Teresa Overcash • Realty ONE Group Results • Call/Text: 336-262-3111 • Email: teresatedder@gmail.com</t>
        </is>
      </c>
    </row>
    <row r="27">
      <c r="A27" s="47" t="inlineStr">
        <is>
          <t>Disclaimer: This comparative market analysis (CMA) tool is intended to help property owners organize pricing data. Tax appeal success is determined solely by the Watauga County Board of Equalization &amp; Review based on local guidelines. Realty ONE Group Results does not guarantee reduction of taxable value. For professional valuation representation, consider a certified NC licensed appraiser.</t>
        </is>
      </c>
    </row>
    <row r="28"/>
  </sheetData>
  <mergeCells count="26">
    <mergeCell ref="B7:C7"/>
    <mergeCell ref="B22:C22"/>
    <mergeCell ref="E7:H7"/>
    <mergeCell ref="A1:H1"/>
    <mergeCell ref="F21:G21"/>
    <mergeCell ref="B21:C21"/>
    <mergeCell ref="A5:C5"/>
    <mergeCell ref="B23:C23"/>
    <mergeCell ref="B8:C8"/>
    <mergeCell ref="E5:H5"/>
    <mergeCell ref="A12:H12"/>
    <mergeCell ref="A3:H3"/>
    <mergeCell ref="A26:H26"/>
    <mergeCell ref="E8:H8"/>
    <mergeCell ref="A2:H2"/>
    <mergeCell ref="B10:C10"/>
    <mergeCell ref="F23:G23"/>
    <mergeCell ref="F22:G22"/>
    <mergeCell ref="B9:C9"/>
    <mergeCell ref="E10:H10"/>
    <mergeCell ref="B6:C6"/>
    <mergeCell ref="E9:H9"/>
    <mergeCell ref="A20:H20"/>
    <mergeCell ref="E6:H6"/>
    <mergeCell ref="A27:H28"/>
    <mergeCell ref="F24:H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2026-08-20T17:48:03Z</dcterms:created>
  <dcterms:modified xmlns:dcterms="http://purl.org/dc/terms/" xmlns:xsi="http://www.w3.org/2001/XMLSchema-instance" xsi:type="dcterms:W3CDTF">2026-08-20T17:48:03Z</dcterms:modified>
</cp:coreProperties>
</file>